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4400" windowHeight="5900"/>
  </bookViews>
  <sheets>
    <sheet name="Sheet1" sheetId="1" r:id="rId1"/>
    <sheet name="Sheet2" sheetId="2" r:id="rId2"/>
    <sheet name="Sheet3" sheetId="3" r:id="rId3"/>
  </sheets>
  <definedNames>
    <definedName name="_xlnm.Print_Area" localSheetId="0">$A$1:$H$38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tyles.xml><?xml version="1.0" encoding="utf-8"?>
<styleSheet xmlns="http://schemas.openxmlformats.org/spreadsheetml/2006/main">
  <numFmts count="1">
    <numFmt formatCode="mmm-dd" numFmtId="100"/>
  </numFmts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5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  <border diagonalUp="0" diagonalDown="0">
      <start style="thin">
        <color rgb="FF000000"/>
      </start>
      <end style="none">
        <color rgb="FFC7C7C7"/>
      </end>
      <top style="thin">
        <color rgb="FF000000"/>
      </top>
      <bottom style="none">
        <color rgb="FFC7C7C7"/>
      </bottom>
    </border>
    <border diagonalUp="0" diagonalDown="0">
      <start style="thin">
        <color rgb="FF000000"/>
      </start>
      <end style="thin">
        <color rgb="FF000000"/>
      </end>
      <top style="thin">
        <color rgb="FF000000"/>
      </top>
      <bottom style="none">
        <color rgb="FFC7C7C7"/>
      </bottom>
    </border>
    <border diagonalUp="0" diagonalDown="0">
      <start style="thin">
        <color rgb="FF000000"/>
      </start>
      <end style="none">
        <color rgb="FFC7C7C7"/>
      </end>
      <top style="thin">
        <color rgb="FF000000"/>
      </top>
      <bottom style="thin">
        <color rgb="FF000000"/>
      </bottom>
    </border>
    <border diagonalUp="0" diagonalDown="0">
      <start style="thin">
        <color rgb="FF000000"/>
      </start>
      <end style="thin">
        <color rgb="FF000000"/>
      </end>
      <top style="thin">
        <color rgb="FF000000"/>
      </top>
      <bottom style="thin">
        <color rgb="FF000000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11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1" xfId="0">
      <alignment horizontal="general" vertical="bottom" wrapText="0" shrinkToFit="0" textRotation="0" indent="0"/>
    </xf>
    <xf applyAlignment="1" applyBorder="1" applyFont="1" applyFill="1" applyNumberFormat="1" fontId="0" fillId="0" borderId="0" numFmtId="100" xfId="0">
      <alignment horizontal="general" vertical="bottom" wrapText="0" shrinkToFit="0" textRotation="0" indent="0"/>
    </xf>
    <xf applyAlignment="1" applyBorder="1" applyFont="1" applyFill="1" applyNumberFormat="1" fontId="0" fillId="0" borderId="1" numFmtId="1" xfId="0">
      <alignment horizontal="general" vertical="bottom" wrapText="0" shrinkToFit="0" textRotation="0" indent="0"/>
    </xf>
    <xf applyAlignment="1" applyBorder="1" applyFont="1" applyFill="1" applyNumberFormat="1" fontId="0" fillId="0" borderId="1" numFmtId="100" xfId="0">
      <alignment horizontal="general" vertical="bottom" wrapText="0" shrinkToFit="0" textRotation="0" indent="0"/>
    </xf>
    <xf applyAlignment="1" applyBorder="1" applyFont="1" applyFill="1" applyNumberFormat="1" fontId="0" fillId="0" borderId="2" numFmtId="0" xfId="0">
      <alignment horizontal="general" vertical="bottom" wrapText="0" shrinkToFit="0" textRotation="0" indent="0"/>
    </xf>
    <xf applyAlignment="1" applyBorder="1" applyFont="1" applyFill="1" applyNumberFormat="1" fontId="0" fillId="0" borderId="1" numFmtId="0" xfId="0">
      <alignment horizontal="general" vertical="bottom" wrapText="0" shrinkToFit="0" textRotation="0" indent="0"/>
    </xf>
    <xf applyAlignment="1" applyBorder="1" applyFont="1" applyFill="1" applyNumberFormat="1" fontId="0" fillId="0" borderId="3" numFmtId="0" xfId="0">
      <alignment horizontal="general" vertical="bottom" wrapText="0" shrinkToFit="0" textRotation="0" indent="0"/>
    </xf>
    <xf applyAlignment="1" applyBorder="1" applyFont="1" applyFill="1" applyNumberFormat="1" fontId="0" fillId="0" borderId="4" numFmtId="0" xfId="0">
      <alignment horizontal="general" vertical="bottom" wrapText="0" shrinkToFit="0" textRotation="0" indent="0"/>
    </xf>
    <xf applyAlignment="1" applyBorder="1" applyFont="1" applyFill="1" applyNumberFormat="1" fontId="0" fillId="0" borderId="3" numFmtId="1" xfId="0">
      <alignment horizontal="general" vertical="bottom" wrapText="0" shrinkToFit="0" textRotation="0" indent="0"/>
    </xf>
    <xf applyAlignment="1" applyBorder="1" applyFont="1" applyFill="1" applyNumberFormat="1" fontId="0" fillId="0" borderId="3" numFmtId="10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4" Type="http://schemas.openxmlformats.org/officeDocument/2006/relationships/styles" Target="style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F38"/>
  <sheetViews>
    <sheetView topLeftCell="A15" workbookViewId="0" tabSelected="1">
      <selection activeCell="H29" sqref="H29"/>
    </sheetView>
  </sheetViews>
  <sheetFormatPr defaultRowHeight="12.75"/>
  <cols>
    <col min="1" max="1" style="1" width="9.142307692307693"/>
    <col min="2" max="2" style="2" width="9.142307692307693"/>
    <col min="3" max="4" style="0" width="9.142307692307693"/>
    <col min="5" max="5" style="0" width="14.142007211538463" customWidth="1"/>
    <col min="6" max="16384" style="0" width="9.142307692307693"/>
  </cols>
  <sheetData>
    <row r="1" spans="1:6" ht="13.5">
      <c r="A1" s="3" t="inlineStr">
        <is>
          <t>year</t>
        </is>
      </c>
      <c r="B1" s="4" t="inlineStr">
        <is>
          <t>day</t>
        </is>
      </c>
      <c r="C1" s="5" t="inlineStr">
        <is>
          <t>day of yr</t>
        </is>
      </c>
      <c r="E1" t="inlineStr">
        <is>
          <t>Sibiu, Romania - day of first reported snow ground cover</t>
        </is>
      </c>
    </row>
    <row r="2" spans="1:6" ht="13.5">
      <c r="A2" s="3">
        <v>1982</v>
      </c>
      <c r="B2" s="4">
        <v>43422</v>
      </c>
      <c r="C2" s="5">
        <f>B2-DATE(YEAR(B2),1,0)</f>
        <v>322</v>
      </c>
      <c r="E2" t="inlineStr">
        <is>
          <t>data from GSOD</t>
        </is>
      </c>
    </row>
    <row r="3" spans="1:6" ht="13.5">
      <c r="A3" s="3">
        <f>A2+1</f>
        <v>1983</v>
      </c>
      <c r="B3" s="4">
        <v>43782</v>
      </c>
      <c r="C3" s="5">
        <f>B3-DATE(YEAR(B3),1,0)</f>
        <v>317</v>
      </c>
    </row>
    <row r="4" spans="1:6" ht="13.5">
      <c r="A4" s="3">
        <f>A3+1</f>
        <v>1984</v>
      </c>
      <c r="B4" s="4">
        <v>43811</v>
      </c>
      <c r="C4" s="5">
        <f>B4-DATE(YEAR(B4),1,0)</f>
        <v>346</v>
      </c>
      <c r="E4" s="6" t="inlineStr">
        <is>
          <t>mean</t>
        </is>
      </c>
      <c r="F4" s="5">
        <f>AVERAGE(C2:C38)</f>
        <v>325.81081081081084</v>
      </c>
    </row>
    <row r="5" spans="1:6" ht="13.5">
      <c r="A5" s="3">
        <f>A4+1</f>
        <v>1985</v>
      </c>
      <c r="B5" s="4">
        <v>43787</v>
      </c>
      <c r="C5" s="5">
        <f>B5-DATE(YEAR(B5),1,0)</f>
        <v>322</v>
      </c>
      <c r="E5" s="6" t="inlineStr">
        <is>
          <t>median</t>
        </is>
      </c>
      <c r="F5" s="5">
        <f>MEDIAN(C2:C38)</f>
        <v>327</v>
      </c>
    </row>
    <row r="6" spans="1:6" ht="13.5">
      <c r="A6" s="3">
        <f>A5+1</f>
        <v>1986</v>
      </c>
      <c r="B6" s="4">
        <v>43819</v>
      </c>
      <c r="C6" s="5">
        <f>B6-DATE(YEAR(B6),1,0)</f>
        <v>354</v>
      </c>
      <c r="E6" s="6" t="inlineStr">
        <is>
          <t>st.dev</t>
        </is>
      </c>
      <c r="F6" s="5">
        <f>_xlfn.STDEV.S(C2:C38)</f>
        <v>16.950643773152816</v>
      </c>
    </row>
    <row r="7" spans="1:6" ht="13.5">
      <c r="A7" s="3">
        <f>A6+1</f>
        <v>1987</v>
      </c>
      <c r="B7" s="4">
        <v>43770</v>
      </c>
      <c r="C7" s="5">
        <f>B7-DATE(YEAR(B7),1,0)</f>
        <v>305</v>
      </c>
      <c r="E7" s="6" t="inlineStr">
        <is>
          <t>q1</t>
        </is>
      </c>
      <c r="F7" s="5">
        <f>_xlfn.QUARTILE.INC(C2:C38,1)</f>
        <v>317</v>
      </c>
    </row>
    <row r="8" spans="1:6" ht="13.5">
      <c r="A8" s="3">
        <f>A7+1</f>
        <v>1988</v>
      </c>
      <c r="B8" s="4">
        <v>43773</v>
      </c>
      <c r="C8" s="5">
        <f>B8-DATE(YEAR(B8),1,0)</f>
        <v>308</v>
      </c>
      <c r="E8" s="6" t="inlineStr">
        <is>
          <t>q3</t>
        </is>
      </c>
      <c r="F8" s="5">
        <f>_xlfn.QUARTILE.INC(C2:C38,3)</f>
        <v>339</v>
      </c>
    </row>
    <row r="9" spans="1:6" ht="13.5">
      <c r="A9" s="3">
        <f>A8+1</f>
        <v>1989</v>
      </c>
      <c r="B9" s="4">
        <v>43785</v>
      </c>
      <c r="C9" s="5">
        <f>B9-DATE(YEAR(B9),1,0)</f>
        <v>320</v>
      </c>
      <c r="E9" s="6" t="inlineStr">
        <is>
          <t>min</t>
        </is>
      </c>
      <c r="F9" s="5">
        <f>MIN(C2:C38)</f>
        <v>294</v>
      </c>
    </row>
    <row r="10" spans="1:6" ht="13.5">
      <c r="A10" s="3">
        <f>A9+1</f>
        <v>1990</v>
      </c>
      <c r="B10" s="4">
        <v>43782</v>
      </c>
      <c r="C10" s="5">
        <f>B10-DATE(YEAR(B10),1,0)</f>
        <v>317</v>
      </c>
      <c r="E10" s="7" t="inlineStr">
        <is>
          <t>max</t>
        </is>
      </c>
      <c r="F10" s="8">
        <f>MAX(C2:C38)</f>
        <v>355</v>
      </c>
    </row>
    <row r="11" spans="1:6" ht="13.5">
      <c r="A11" s="3">
        <f>A10+1</f>
        <v>1991</v>
      </c>
      <c r="B11" s="4">
        <v>43763</v>
      </c>
      <c r="C11" s="5">
        <f>B11-DATE(YEAR(B11),1,0)</f>
        <v>298</v>
      </c>
    </row>
    <row r="12" spans="1:6" ht="13.5">
      <c r="A12" s="3">
        <f>A11+1</f>
        <v>1992</v>
      </c>
      <c r="B12" s="4">
        <v>43813</v>
      </c>
      <c r="C12" s="5">
        <f>B12-DATE(YEAR(B12),1,0)</f>
        <v>348</v>
      </c>
    </row>
    <row r="13" spans="1:6" ht="13.5">
      <c r="A13" s="3">
        <f>A12+1</f>
        <v>1993</v>
      </c>
      <c r="B13" s="4">
        <v>43783</v>
      </c>
      <c r="C13" s="5">
        <f>B13-DATE(YEAR(B13),1,0)</f>
        <v>318</v>
      </c>
    </row>
    <row r="14" spans="1:6" ht="13.5">
      <c r="A14" s="3">
        <f>A13+1</f>
        <v>1994</v>
      </c>
      <c r="B14" s="4">
        <v>43794</v>
      </c>
      <c r="C14" s="5">
        <f>B14-DATE(YEAR(B14),1,0)</f>
        <v>329</v>
      </c>
    </row>
    <row r="15" spans="1:6" ht="13.5">
      <c r="A15" s="3">
        <f>A14+1</f>
        <v>1995</v>
      </c>
      <c r="B15" s="4">
        <v>43774</v>
      </c>
      <c r="C15" s="5">
        <f>B15-DATE(YEAR(B15),1,0)</f>
        <v>309</v>
      </c>
    </row>
    <row r="16" spans="1:6" ht="13.5">
      <c r="A16" s="3">
        <f>A15+1</f>
        <v>1996</v>
      </c>
      <c r="B16" s="4">
        <v>43796</v>
      </c>
      <c r="C16" s="5">
        <f>B16-DATE(YEAR(B16),1,0)</f>
        <v>331</v>
      </c>
    </row>
    <row r="17" spans="1:6" ht="13.5">
      <c r="A17" s="3">
        <f>A16+1</f>
        <v>1997</v>
      </c>
      <c r="B17" s="4">
        <v>43766</v>
      </c>
      <c r="C17" s="5">
        <f>B17-DATE(YEAR(B17),1,0)</f>
        <v>301</v>
      </c>
    </row>
    <row r="18" spans="1:6" ht="13.5">
      <c r="A18" s="3">
        <f>A17+1</f>
        <v>1998</v>
      </c>
      <c r="B18" s="4">
        <v>43790</v>
      </c>
      <c r="C18" s="5">
        <f>B18-DATE(YEAR(B18),1,0)</f>
        <v>325</v>
      </c>
    </row>
    <row r="19" spans="1:6" ht="13.5">
      <c r="A19" s="3">
        <f>A18+1</f>
        <v>1999</v>
      </c>
      <c r="B19" s="4">
        <v>43763</v>
      </c>
      <c r="C19" s="5">
        <f>B19-DATE(YEAR(B19),1,0)</f>
        <v>298</v>
      </c>
    </row>
    <row r="20" spans="1:6" ht="13.5">
      <c r="A20" s="3">
        <f>A19+1</f>
        <v>2000</v>
      </c>
      <c r="B20" s="4">
        <v>43819</v>
      </c>
      <c r="C20" s="5">
        <f>B20-DATE(YEAR(B20),1,0)</f>
        <v>354</v>
      </c>
    </row>
    <row r="21" spans="1:6" ht="13.5">
      <c r="A21" s="3">
        <f>A20+1</f>
        <v>2001</v>
      </c>
      <c r="B21" s="4">
        <v>43792</v>
      </c>
      <c r="C21" s="5">
        <f>B21-DATE(YEAR(B21),1,0)</f>
        <v>327</v>
      </c>
    </row>
    <row r="22" spans="1:6" ht="13.5">
      <c r="A22" s="3">
        <f>A21+1</f>
        <v>2002</v>
      </c>
      <c r="B22" s="4">
        <v>43795</v>
      </c>
      <c r="C22" s="5">
        <f>B22-DATE(YEAR(B22),1,0)</f>
        <v>330</v>
      </c>
    </row>
    <row r="23" spans="1:6" ht="13.5">
      <c r="A23" s="3">
        <f>A22+1</f>
        <v>2003</v>
      </c>
      <c r="B23" s="4">
        <v>43806</v>
      </c>
      <c r="C23" s="5">
        <f>B23-DATE(YEAR(B23),1,0)</f>
        <v>341</v>
      </c>
    </row>
    <row r="24" spans="1:6" ht="13.5">
      <c r="A24" s="3">
        <f>A23+1</f>
        <v>2004</v>
      </c>
      <c r="B24" s="4">
        <v>43793</v>
      </c>
      <c r="C24" s="5">
        <f>B24-DATE(YEAR(B24),1,0)</f>
        <v>328</v>
      </c>
    </row>
    <row r="25" spans="1:6" ht="13.5">
      <c r="A25" s="3">
        <f>A24+1</f>
        <v>2005</v>
      </c>
      <c r="B25" s="4">
        <v>43787</v>
      </c>
      <c r="C25" s="5">
        <f>B25-DATE(YEAR(B25),1,0)</f>
        <v>322</v>
      </c>
    </row>
    <row r="26" spans="1:6" ht="13.5">
      <c r="A26" s="3">
        <f>A25+1</f>
        <v>2006</v>
      </c>
      <c r="B26" s="4">
        <v>43772</v>
      </c>
      <c r="C26" s="5">
        <f>B26-DATE(YEAR(B26),1,0)</f>
        <v>307</v>
      </c>
    </row>
    <row r="27" spans="1:6" ht="13.5">
      <c r="A27" s="3">
        <f>A26+1</f>
        <v>2007</v>
      </c>
      <c r="B27" s="4">
        <v>43759</v>
      </c>
      <c r="C27" s="5">
        <f>B27-DATE(YEAR(B27),1,0)</f>
        <v>294</v>
      </c>
    </row>
    <row r="28" spans="1:6" ht="13.5">
      <c r="A28" s="3">
        <f>A27+1</f>
        <v>2008</v>
      </c>
      <c r="B28" s="4">
        <v>43791</v>
      </c>
      <c r="C28" s="5">
        <f>B28-DATE(YEAR(B28),1,0)</f>
        <v>326</v>
      </c>
    </row>
    <row r="29" spans="1:6" ht="13.5">
      <c r="A29" s="3">
        <f>A28+1</f>
        <v>2009</v>
      </c>
      <c r="B29" s="4">
        <v>43814</v>
      </c>
      <c r="C29" s="5">
        <f>B29-DATE(YEAR(B29),1,0)</f>
        <v>349</v>
      </c>
    </row>
    <row r="30" spans="1:6" ht="13.5">
      <c r="A30" s="3">
        <f>A29+1</f>
        <v>2010</v>
      </c>
      <c r="B30" s="4">
        <v>43803</v>
      </c>
      <c r="C30" s="5">
        <f>B30-DATE(YEAR(B30),1,0)</f>
        <v>338</v>
      </c>
    </row>
    <row r="31" spans="1:6" ht="13.5">
      <c r="A31" s="3">
        <f>A30+1</f>
        <v>2011</v>
      </c>
      <c r="B31" s="4">
        <v>43820</v>
      </c>
      <c r="C31" s="5">
        <f>B31-DATE(YEAR(B31),1,0)</f>
        <v>355</v>
      </c>
    </row>
    <row r="32" spans="1:6" ht="13.5">
      <c r="A32" s="3">
        <f>A31+1</f>
        <v>2012</v>
      </c>
      <c r="B32" s="4">
        <v>43804</v>
      </c>
      <c r="C32" s="5">
        <f>B32-DATE(YEAR(B32),1,0)</f>
        <v>339</v>
      </c>
    </row>
    <row r="33" spans="1:6" ht="13.5">
      <c r="A33" s="3">
        <f>A32+1</f>
        <v>2013</v>
      </c>
      <c r="B33" s="4">
        <v>43807</v>
      </c>
      <c r="C33" s="5">
        <f>B33-DATE(YEAR(B33),1,0)</f>
        <v>342</v>
      </c>
    </row>
    <row r="34" spans="1:6" ht="13.5">
      <c r="A34" s="3">
        <f>A33+1</f>
        <v>2014</v>
      </c>
      <c r="B34" s="4">
        <v>43796</v>
      </c>
      <c r="C34" s="5">
        <f>B34-DATE(YEAR(B34),1,0)</f>
        <v>331</v>
      </c>
    </row>
    <row r="35" spans="1:6" ht="13.5">
      <c r="A35" s="3">
        <f>A34+1</f>
        <v>2015</v>
      </c>
      <c r="B35" s="4">
        <v>43793</v>
      </c>
      <c r="C35" s="5">
        <f>B35-DATE(YEAR(B35),1,0)</f>
        <v>328</v>
      </c>
    </row>
    <row r="36" spans="1:6" ht="13.5">
      <c r="A36" s="3">
        <f>A35+1</f>
        <v>2016</v>
      </c>
      <c r="B36" s="4">
        <v>43798</v>
      </c>
      <c r="C36" s="5">
        <f>B36-DATE(YEAR(B36),1,0)</f>
        <v>333</v>
      </c>
    </row>
    <row r="37" spans="1:6" ht="13.5">
      <c r="A37" s="3">
        <f>A36+1</f>
        <v>2017</v>
      </c>
      <c r="B37" s="4">
        <v>43769</v>
      </c>
      <c r="C37" s="5">
        <f>B37-DATE(YEAR(B37),1,0)</f>
        <v>304</v>
      </c>
    </row>
    <row r="38" spans="1:6" ht="13.5">
      <c r="A38" s="9">
        <f>A37+1</f>
        <v>2018</v>
      </c>
      <c r="B38" s="10">
        <v>43804</v>
      </c>
      <c r="C38" s="8">
        <f>B38-DATE(YEAR(B38),1,0)</f>
        <v>339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  <rowBreaks count="0"/>
  <colBreaks count="0"/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6384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6384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1.1235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2019-02-06T16:53:26Z</dcterms:modified>
  <dcterms:created xsi:type="dcterms:W3CDTF">2019-02-06T16:36:06Z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